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GoogleDrive\Data\Other\VC\Calculators\СТАРТ\"/>
    </mc:Choice>
  </mc:AlternateContent>
  <xr:revisionPtr revIDLastSave="0" documentId="13_ncr:1_{2C9E42A4-FCBB-466D-AD8D-2D2DBD6CBE6D}" xr6:coauthVersionLast="47" xr6:coauthVersionMax="47" xr10:uidLastSave="{00000000-0000-0000-0000-000000000000}"/>
  <workbookProtection workbookAlgorithmName="SHA-512" workbookHashValue="/6Wkdac+GJ2SMr0drbfR7D03U+WP42lcCyqAceawutdLkdpWYeEHfhsLkP7E72FkQKQz0xvrlXvLeskiyw/6cg==" workbookSaltValue="qPGBeADdjjmQgGH22oXJkw==" workbookSpinCount="100000" lockStructure="1"/>
  <bookViews>
    <workbookView xWindow="-108" yWindow="-108" windowWidth="23256" windowHeight="12456" xr2:uid="{00000000-000D-0000-FFFF-FFFF00000000}"/>
  </bookViews>
  <sheets>
    <sheet name="START" sheetId="1" r:id="rId1"/>
    <sheet name="Data" sheetId="2" state="hidden" r:id="rId2"/>
  </sheets>
  <definedNames>
    <definedName name="credit_amount">Data!$A$2:$A$71</definedName>
    <definedName name="discount_rate">Data!$D$2:$D$15</definedName>
    <definedName name="promocode">Data!$B$2:$B$12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1" i="2" l="1"/>
  <c r="C18" i="1"/>
  <c r="L25" i="1"/>
  <c r="M25" i="1"/>
  <c r="N25" i="1"/>
  <c r="O25" i="1"/>
  <c r="P25" i="1"/>
  <c r="Q25" i="1"/>
  <c r="R25" i="1"/>
  <c r="S25" i="1"/>
  <c r="K25" i="1"/>
  <c r="D3" i="2"/>
  <c r="D4" i="2"/>
  <c r="D5" i="2"/>
  <c r="D6" i="2"/>
  <c r="D7" i="2"/>
  <c r="D8" i="2"/>
  <c r="D9" i="2"/>
  <c r="D10" i="2"/>
  <c r="D11" i="2"/>
  <c r="D12" i="2"/>
  <c r="D13" i="2"/>
  <c r="D14" i="2"/>
  <c r="J20" i="1"/>
  <c r="H20" i="1" s="1"/>
  <c r="J21" i="1"/>
  <c r="H21" i="1" s="1"/>
  <c r="J22" i="1"/>
  <c r="H22" i="1" s="1"/>
  <c r="T22" i="1" s="1"/>
  <c r="J23" i="1"/>
  <c r="H23" i="1" s="1"/>
  <c r="T23" i="1" s="1"/>
  <c r="J24" i="1"/>
  <c r="B5" i="1"/>
  <c r="J19" i="1" s="1"/>
  <c r="H19" i="1" s="1"/>
  <c r="T19" i="1" s="1"/>
  <c r="D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I24" i="1"/>
  <c r="I25" i="1" s="1"/>
  <c r="G20" i="1"/>
  <c r="G21" i="1"/>
  <c r="G22" i="1"/>
  <c r="G23" i="1"/>
  <c r="G24" i="1"/>
  <c r="G19" i="1"/>
  <c r="H18" i="1"/>
  <c r="I18" i="1" s="1"/>
  <c r="B1" i="1"/>
  <c r="F18" i="1" s="1"/>
  <c r="F19" i="1" s="1"/>
  <c r="C19" i="1" l="1"/>
  <c r="T21" i="1"/>
  <c r="C21" i="1" s="1"/>
  <c r="T20" i="1"/>
  <c r="C20" i="1" s="1"/>
  <c r="C23" i="1"/>
  <c r="C22" i="1"/>
  <c r="G25" i="1"/>
  <c r="J25" i="1"/>
  <c r="H24" i="1"/>
  <c r="F24" i="1"/>
  <c r="F23" i="1"/>
  <c r="F21" i="1"/>
  <c r="F22" i="1"/>
  <c r="F20" i="1"/>
  <c r="H25" i="1" l="1"/>
  <c r="T24" i="1"/>
  <c r="T25" i="1" s="1"/>
  <c r="V25" i="1" s="1"/>
  <c r="C24" i="1" l="1"/>
  <c r="U25" i="1" s="1"/>
  <c r="B10" i="1" s="1"/>
  <c r="B11" i="1"/>
  <c r="B12" i="1"/>
</calcChain>
</file>

<file path=xl/sharedStrings.xml><?xml version="1.0" encoding="utf-8"?>
<sst xmlns="http://schemas.openxmlformats.org/spreadsheetml/2006/main" count="59" uniqueCount="41">
  <si>
    <t>Дата отримання кредиту</t>
  </si>
  <si>
    <t>Реальна річна процентна ставка, % річних</t>
  </si>
  <si>
    <t xml:space="preserve">Загальні витрати за кредитом, грн </t>
  </si>
  <si>
    <t>Загальна вартість кредиту, грн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</si>
  <si>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</si>
  <si>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</si>
  <si>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</si>
  <si>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</si>
  <si>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</si>
  <si>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 xml:space="preserve">Реальна річна процентна ставка, % </t>
  </si>
  <si>
    <t>сума кредиту за договором /погашення суми кредиту</t>
  </si>
  <si>
    <t>проценти за користування кредитом</t>
  </si>
  <si>
    <t>кредитодавця</t>
  </si>
  <si>
    <t>кредитного посередника (за наявності)</t>
  </si>
  <si>
    <t>третіх осіб</t>
  </si>
  <si>
    <t>за обслуговування кредитної заборгованості</t>
  </si>
  <si>
    <t>комісія за надання кредиту</t>
  </si>
  <si>
    <r>
      <t>інші послуги кредитодавця</t>
    </r>
    <r>
      <rPr>
        <vertAlign val="superscript"/>
        <sz val="12"/>
        <color rgb="FF000000"/>
        <rFont val="Times New Roman"/>
        <family val="1"/>
        <charset val="204"/>
      </rPr>
      <t>1</t>
    </r>
  </si>
  <si>
    <t>комісійний збір</t>
  </si>
  <si>
    <r>
      <t>інша плата за послуги кредитного посередника</t>
    </r>
    <r>
      <rPr>
        <vertAlign val="superscript"/>
        <sz val="12"/>
        <color rgb="FF000000"/>
        <rFont val="Times New Roman"/>
        <family val="1"/>
        <charset val="204"/>
      </rPr>
      <t>1</t>
    </r>
  </si>
  <si>
    <t>розрахунково-касове обслуговування</t>
  </si>
  <si>
    <t>послуги нотаріуса</t>
  </si>
  <si>
    <t>послуги оцінювача</t>
  </si>
  <si>
    <t>послуги страховика</t>
  </si>
  <si>
    <r>
      <t>інші послуги третіх осіб</t>
    </r>
    <r>
      <rPr>
        <vertAlign val="superscript"/>
        <sz val="12"/>
        <color rgb="FF000000"/>
        <rFont val="Times New Roman"/>
        <family val="1"/>
        <charset val="204"/>
      </rPr>
      <t>1</t>
    </r>
    <r>
      <rPr>
        <sz val="12"/>
        <color rgb="FF000000"/>
        <rFont val="Times New Roman"/>
        <family val="1"/>
        <charset val="204"/>
      </rPr>
      <t xml:space="preserve"> </t>
    </r>
  </si>
  <si>
    <t>х</t>
  </si>
  <si>
    <t>Усього</t>
  </si>
  <si>
    <t xml:space="preserve">Сума кредиту, грн </t>
  </si>
  <si>
    <t>Строк користування кредитом, днів</t>
  </si>
  <si>
    <t>Кількість платежів</t>
  </si>
  <si>
    <t>Періодичність платежів</t>
  </si>
  <si>
    <t>credit_amount</t>
  </si>
  <si>
    <t>promocode</t>
  </si>
  <si>
    <t>Знижка по промокоду, %</t>
  </si>
  <si>
    <t>Фактична ставка (враховуючи промокод і дисконт), % в день (перші 20 днів)</t>
  </si>
  <si>
    <t>discount_rate</t>
  </si>
  <si>
    <t>discount</t>
  </si>
  <si>
    <t>payment_commission</t>
  </si>
  <si>
    <t>Дисконтна процентна ставка, % в день (перші 20 днів)</t>
  </si>
  <si>
    <t>Дисконтна процентна ставка, % в день (з 21-го дня)</t>
  </si>
  <si>
    <t>платежі за додаткові та/або супутні послуги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</si>
</sst>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textRotation="90" wrapText="1"/>
      <protection hidden="1"/>
    </xf>
    <xf numFmtId="14" fontId="3" fillId="0" borderId="1" xfId="0" applyNumberFormat="1" applyFont="1" applyBorder="1" applyAlignment="1" applyProtection="1">
      <alignment horizontal="center"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vertical="top" wrapText="1"/>
      <protection hidden="1"/>
    </xf>
    <xf numFmtId="0" fontId="0" fillId="2" borderId="1" xfId="0" applyFill="1" applyBorder="1" applyProtection="1"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horizontal="center"/>
      <protection hidden="1"/>
    </xf>
    <xf numFmtId="4" fontId="7" fillId="0" borderId="1" xfId="0" applyNumberFormat="1" applyFont="1" applyBorder="1" applyAlignment="1" applyProtection="1">
      <alignment horizontal="center" vertical="center" wrapText="1"/>
      <protection hidden="1"/>
    </xf>
    <xf numFmtId="10" fontId="8" fillId="0" borderId="1" xfId="1" applyNumberFormat="1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wrapText="1"/>
      <protection hidden="1"/>
    </xf>
    <xf numFmtId="10" fontId="0" fillId="4" borderId="1" xfId="0" applyNumberFormat="1" applyFill="1" applyBorder="1" applyProtection="1">
      <protection hidden="1"/>
    </xf>
    <xf numFmtId="2" fontId="0" fillId="4" borderId="1" xfId="0" applyNumberFormat="1" applyFill="1" applyBorder="1" applyProtection="1">
      <protection hidden="1"/>
    </xf>
    <xf numFmtId="0" fontId="9" fillId="0" borderId="0" xfId="0" applyFont="1"/>
    <xf numFmtId="14" fontId="0" fillId="2" borderId="1" xfId="0" applyNumberFormat="1" applyFill="1" applyBorder="1" applyProtection="1">
      <protection hidden="1"/>
    </xf>
    <xf numFmtId="2" fontId="0" fillId="2" borderId="1" xfId="1" applyNumberFormat="1" applyFont="1" applyFill="1" applyBorder="1" applyAlignment="1" applyProtection="1">
      <protection hidden="1"/>
    </xf>
    <xf numFmtId="0" fontId="0" fillId="4" borderId="1" xfId="0" applyFill="1" applyBorder="1" applyProtection="1">
      <protection hidden="1"/>
    </xf>
    <xf numFmtId="0" fontId="2" fillId="0" borderId="0" xfId="0" applyFont="1" applyProtection="1">
      <protection hidden="1"/>
    </xf>
    <xf numFmtId="164" fontId="0" fillId="4" borderId="1" xfId="1" applyNumberFormat="1" applyFont="1" applyFill="1" applyBorder="1" applyAlignment="1" applyProtection="1">
      <protection hidden="1"/>
    </xf>
    <xf numFmtId="164" fontId="0" fillId="0" borderId="0" xfId="0" applyNumberFormat="1"/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1" applyNumberFormat="1" applyFont="1" applyFill="1" applyBorder="1" applyAlignment="1" applyProtection="1">
      <protection locked="0"/>
    </xf>
    <xf numFmtId="10" fontId="0" fillId="0" borderId="0" xfId="1" applyNumberFormat="1" applyFont="1"/>
    <xf numFmtId="14" fontId="0" fillId="2" borderId="0" xfId="0" applyNumberFormat="1" applyFill="1" applyProtection="1">
      <protection hidden="1"/>
    </xf>
    <xf numFmtId="2" fontId="0" fillId="3" borderId="0" xfId="0" applyNumberFormat="1" applyFill="1" applyProtection="1">
      <protection locked="0"/>
    </xf>
    <xf numFmtId="1" fontId="0" fillId="3" borderId="0" xfId="0" applyNumberFormat="1" applyFill="1" applyProtection="1">
      <protection locked="0"/>
    </xf>
    <xf numFmtId="164" fontId="0" fillId="3" borderId="0" xfId="1" applyNumberFormat="1" applyFont="1" applyFill="1" applyBorder="1" applyAlignment="1" applyProtection="1">
      <protection locked="0"/>
    </xf>
    <xf numFmtId="164" fontId="0" fillId="4" borderId="0" xfId="1" applyNumberFormat="1" applyFont="1" applyFill="1" applyBorder="1" applyAlignment="1" applyProtection="1">
      <protection hidden="1"/>
    </xf>
    <xf numFmtId="2" fontId="0" fillId="2" borderId="0" xfId="1" applyNumberFormat="1" applyFont="1" applyFill="1" applyBorder="1" applyAlignment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vertical="top" wrapText="1"/>
      <protection hidden="1"/>
    </xf>
    <xf numFmtId="0" fontId="0" fillId="4" borderId="0" xfId="0" applyFill="1" applyProtection="1">
      <protection hidden="1"/>
    </xf>
    <xf numFmtId="10" fontId="0" fillId="4" borderId="0" xfId="0" applyNumberFormat="1" applyFill="1" applyProtection="1">
      <protection hidden="1"/>
    </xf>
    <xf numFmtId="2" fontId="0" fillId="4" borderId="0" xfId="0" applyNumberFormat="1" applyFill="1" applyProtection="1">
      <protection hidden="1"/>
    </xf>
    <xf numFmtId="4" fontId="0" fillId="0" borderId="0" xfId="0" applyNumberFormat="1" applyProtection="1">
      <protection hidden="1"/>
    </xf>
    <xf numFmtId="0" fontId="3" fillId="0" borderId="1" xfId="0" applyFont="1" applyBorder="1" applyAlignment="1" applyProtection="1">
      <alignment horizontal="left" vertical="center" textRotation="90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workbookViewId="0">
      <selection activeCell="E5" sqref="E5"/>
    </sheetView>
  </sheetViews>
  <sheetFormatPr defaultRowHeight="14.4" x14ac:dyDescent="0.3"/>
  <cols>
    <col min="1" max="1" width="38.5546875" style="1" customWidth="1"/>
    <col min="2" max="2" width="11" style="1" customWidth="1"/>
    <col min="3" max="3" width="11" style="1" hidden="1" customWidth="1"/>
    <col min="4" max="4" width="4.5546875" style="1" customWidth="1"/>
    <col min="5" max="5" width="8.88671875" style="1"/>
    <col min="6" max="6" width="13.109375" style="1" customWidth="1"/>
    <col min="7" max="7" width="8.88671875" style="1"/>
    <col min="8" max="8" width="10.88671875" style="1" customWidth="1"/>
    <col min="9" max="9" width="10.77734375" style="1" customWidth="1"/>
    <col min="10" max="10" width="13.88671875" style="1" customWidth="1"/>
    <col min="11" max="20" width="8.88671875" style="1"/>
    <col min="21" max="21" width="11.44140625" style="1" bestFit="1" customWidth="1"/>
    <col min="22" max="22" width="9.88671875" style="1" bestFit="1" customWidth="1"/>
    <col min="23" max="16384" width="8.88671875" style="1"/>
  </cols>
  <sheetData>
    <row r="1" spans="1:22" x14ac:dyDescent="0.3">
      <c r="A1" s="17" t="s">
        <v>0</v>
      </c>
      <c r="B1" s="21">
        <f ca="1">TODAY()</f>
        <v>45396</v>
      </c>
      <c r="C1" s="31"/>
    </row>
    <row r="2" spans="1:22" x14ac:dyDescent="0.3">
      <c r="A2" s="17" t="s">
        <v>27</v>
      </c>
      <c r="B2" s="27">
        <v>4500</v>
      </c>
      <c r="C2" s="32"/>
    </row>
    <row r="3" spans="1:22" x14ac:dyDescent="0.3">
      <c r="A3" s="17" t="s">
        <v>33</v>
      </c>
      <c r="B3" s="28">
        <v>0</v>
      </c>
      <c r="C3" s="33"/>
    </row>
    <row r="4" spans="1:22" ht="28.8" x14ac:dyDescent="0.3">
      <c r="A4" s="17" t="s">
        <v>38</v>
      </c>
      <c r="B4" s="29">
        <v>0.98</v>
      </c>
      <c r="C4" s="34"/>
    </row>
    <row r="5" spans="1:22" ht="28.8" x14ac:dyDescent="0.3">
      <c r="A5" s="17" t="s">
        <v>34</v>
      </c>
      <c r="B5" s="25">
        <f>IF(B3&gt;0,(100-B3)*B6/100,B4)</f>
        <v>0.98</v>
      </c>
      <c r="C5" s="35"/>
    </row>
    <row r="6" spans="1:22" ht="28.8" x14ac:dyDescent="0.3">
      <c r="A6" s="17" t="s">
        <v>39</v>
      </c>
      <c r="B6" s="22">
        <v>1.48</v>
      </c>
      <c r="C6" s="36"/>
    </row>
    <row r="7" spans="1:22" x14ac:dyDescent="0.3">
      <c r="A7" s="17" t="s">
        <v>28</v>
      </c>
      <c r="B7" s="11">
        <v>120</v>
      </c>
      <c r="C7" s="37"/>
    </row>
    <row r="8" spans="1:22" x14ac:dyDescent="0.3">
      <c r="A8" s="17" t="s">
        <v>30</v>
      </c>
      <c r="B8" s="10">
        <v>20</v>
      </c>
      <c r="C8" s="38"/>
    </row>
    <row r="9" spans="1:22" x14ac:dyDescent="0.3">
      <c r="A9" s="17" t="s">
        <v>29</v>
      </c>
      <c r="B9" s="23">
        <v>6</v>
      </c>
      <c r="C9" s="39"/>
    </row>
    <row r="10" spans="1:22" ht="28.8" x14ac:dyDescent="0.3">
      <c r="A10" s="17" t="s">
        <v>1</v>
      </c>
      <c r="B10" s="18">
        <f ca="1">U25</f>
        <v>80.520905303955075</v>
      </c>
      <c r="C10" s="40"/>
    </row>
    <row r="11" spans="1:22" x14ac:dyDescent="0.3">
      <c r="A11" s="17" t="s">
        <v>2</v>
      </c>
      <c r="B11" s="19">
        <f>V25-I25</f>
        <v>7602.2099999999991</v>
      </c>
      <c r="C11" s="41"/>
    </row>
    <row r="12" spans="1:22" x14ac:dyDescent="0.3">
      <c r="A12" s="17" t="s">
        <v>3</v>
      </c>
      <c r="B12" s="19">
        <f>V25</f>
        <v>12102.21</v>
      </c>
      <c r="C12" s="41"/>
    </row>
    <row r="13" spans="1:22" ht="15.6" x14ac:dyDescent="0.3">
      <c r="E13" s="45" t="s">
        <v>4</v>
      </c>
      <c r="F13" s="43" t="s">
        <v>5</v>
      </c>
      <c r="G13" s="43" t="s">
        <v>6</v>
      </c>
      <c r="H13" s="43" t="s">
        <v>7</v>
      </c>
      <c r="I13" s="46" t="s">
        <v>8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3" t="s">
        <v>9</v>
      </c>
      <c r="V13" s="43" t="s">
        <v>3</v>
      </c>
    </row>
    <row r="14" spans="1:22" ht="15.6" x14ac:dyDescent="0.3">
      <c r="E14" s="45"/>
      <c r="F14" s="43"/>
      <c r="G14" s="43"/>
      <c r="H14" s="43"/>
      <c r="I14" s="43" t="s">
        <v>10</v>
      </c>
      <c r="J14" s="43" t="s">
        <v>11</v>
      </c>
      <c r="K14" s="44" t="s">
        <v>40</v>
      </c>
      <c r="L14" s="44"/>
      <c r="M14" s="44"/>
      <c r="N14" s="44"/>
      <c r="O14" s="44"/>
      <c r="P14" s="44"/>
      <c r="Q14" s="44"/>
      <c r="R14" s="44"/>
      <c r="S14" s="44"/>
      <c r="T14" s="44"/>
      <c r="U14" s="43"/>
      <c r="V14" s="43"/>
    </row>
    <row r="15" spans="1:22" ht="15.6" x14ac:dyDescent="0.3">
      <c r="E15" s="45"/>
      <c r="F15" s="43"/>
      <c r="G15" s="43"/>
      <c r="H15" s="43"/>
      <c r="I15" s="43"/>
      <c r="J15" s="43"/>
      <c r="K15" s="44" t="s">
        <v>12</v>
      </c>
      <c r="L15" s="44"/>
      <c r="M15" s="44"/>
      <c r="N15" s="44" t="s">
        <v>13</v>
      </c>
      <c r="O15" s="44"/>
      <c r="P15" s="44" t="s">
        <v>14</v>
      </c>
      <c r="Q15" s="44"/>
      <c r="R15" s="44"/>
      <c r="S15" s="44"/>
      <c r="T15" s="44"/>
      <c r="U15" s="43"/>
      <c r="V15" s="43"/>
    </row>
    <row r="16" spans="1:22" ht="139.19999999999999" x14ac:dyDescent="0.3">
      <c r="E16" s="45"/>
      <c r="F16" s="43"/>
      <c r="G16" s="43"/>
      <c r="H16" s="43"/>
      <c r="I16" s="43"/>
      <c r="J16" s="43"/>
      <c r="K16" s="4" t="s">
        <v>15</v>
      </c>
      <c r="L16" s="4" t="s">
        <v>16</v>
      </c>
      <c r="M16" s="4" t="s">
        <v>17</v>
      </c>
      <c r="N16" s="4" t="s">
        <v>18</v>
      </c>
      <c r="O16" s="4" t="s">
        <v>19</v>
      </c>
      <c r="P16" s="4" t="s">
        <v>20</v>
      </c>
      <c r="Q16" s="4" t="s">
        <v>21</v>
      </c>
      <c r="R16" s="4" t="s">
        <v>22</v>
      </c>
      <c r="S16" s="4" t="s">
        <v>23</v>
      </c>
      <c r="T16" s="4" t="s">
        <v>24</v>
      </c>
      <c r="U16" s="43"/>
      <c r="V16" s="43"/>
    </row>
    <row r="17" spans="3:22" ht="15.6" x14ac:dyDescent="0.3">
      <c r="E17" s="3">
        <v>1</v>
      </c>
      <c r="F17" s="2">
        <v>2</v>
      </c>
      <c r="G17" s="2">
        <v>3</v>
      </c>
      <c r="H17" s="2">
        <v>4</v>
      </c>
      <c r="I17" s="2">
        <v>5</v>
      </c>
      <c r="J17" s="2">
        <v>6</v>
      </c>
      <c r="K17" s="3">
        <v>7</v>
      </c>
      <c r="L17" s="3">
        <v>8</v>
      </c>
      <c r="M17" s="3">
        <v>9</v>
      </c>
      <c r="N17" s="3">
        <v>10</v>
      </c>
      <c r="O17" s="3">
        <v>11</v>
      </c>
      <c r="P17" s="3">
        <v>12</v>
      </c>
      <c r="Q17" s="3">
        <v>13</v>
      </c>
      <c r="R17" s="3">
        <v>14</v>
      </c>
      <c r="S17" s="3">
        <v>15</v>
      </c>
      <c r="T17" s="3">
        <v>16</v>
      </c>
      <c r="U17" s="2">
        <v>17</v>
      </c>
      <c r="V17" s="2">
        <v>18</v>
      </c>
    </row>
    <row r="18" spans="3:22" ht="15.6" x14ac:dyDescent="0.3">
      <c r="C18" s="42">
        <f>H18</f>
        <v>-4500</v>
      </c>
      <c r="E18" s="6" t="s">
        <v>25</v>
      </c>
      <c r="F18" s="5">
        <f ca="1">B1</f>
        <v>45396</v>
      </c>
      <c r="G18" s="2" t="s">
        <v>25</v>
      </c>
      <c r="H18" s="12">
        <f>-B2</f>
        <v>-4500</v>
      </c>
      <c r="I18" s="13">
        <f>H18</f>
        <v>-4500</v>
      </c>
      <c r="J18" s="13" t="s">
        <v>25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2" t="s">
        <v>25</v>
      </c>
      <c r="V18" s="2" t="s">
        <v>25</v>
      </c>
    </row>
    <row r="19" spans="3:22" ht="15.6" x14ac:dyDescent="0.3">
      <c r="C19" s="42">
        <f>H19+T19</f>
        <v>886.41</v>
      </c>
      <c r="E19" s="3">
        <v>1</v>
      </c>
      <c r="F19" s="5">
        <f t="shared" ref="F19:F24" ca="1" si="0">$F$18+$B$8*E19-IF(E19=$B$9,0,1)</f>
        <v>45415</v>
      </c>
      <c r="G19" s="2">
        <f>$B$8</f>
        <v>20</v>
      </c>
      <c r="H19" s="14">
        <f>J19+I19</f>
        <v>882</v>
      </c>
      <c r="I19" s="14">
        <v>0</v>
      </c>
      <c r="J19" s="14">
        <f>ROUND(IF(E19=1,$B$5,$B$6)*$B$2/100,2)*$B$8</f>
        <v>882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6">
        <f>ROUND(H19*Data!$E$2,2)</f>
        <v>4.41</v>
      </c>
      <c r="U19" s="2" t="s">
        <v>25</v>
      </c>
      <c r="V19" s="2" t="s">
        <v>25</v>
      </c>
    </row>
    <row r="20" spans="3:22" ht="15.6" x14ac:dyDescent="0.3">
      <c r="C20" s="42">
        <f t="shared" ref="C20:C24" si="1">H20+T20</f>
        <v>1338.66</v>
      </c>
      <c r="E20" s="3">
        <v>2</v>
      </c>
      <c r="F20" s="5">
        <f t="shared" ca="1" si="0"/>
        <v>45435</v>
      </c>
      <c r="G20" s="2">
        <f t="shared" ref="G20:G24" si="2">$B$8</f>
        <v>20</v>
      </c>
      <c r="H20" s="14">
        <f t="shared" ref="H20:H24" si="3">J20+I20</f>
        <v>1332</v>
      </c>
      <c r="I20" s="14">
        <v>0</v>
      </c>
      <c r="J20" s="14">
        <f t="shared" ref="J20:J24" si="4">ROUND(IF(E20=1,$B$5,$B$6)*$B$2/100,2)*$B$8</f>
        <v>1332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6">
        <f>ROUND(H20*Data!$E$2,2)</f>
        <v>6.66</v>
      </c>
      <c r="U20" s="2" t="s">
        <v>25</v>
      </c>
      <c r="V20" s="2" t="s">
        <v>25</v>
      </c>
    </row>
    <row r="21" spans="3:22" ht="15.6" x14ac:dyDescent="0.3">
      <c r="C21" s="42">
        <f t="shared" si="1"/>
        <v>1338.66</v>
      </c>
      <c r="E21" s="3">
        <v>3</v>
      </c>
      <c r="F21" s="5">
        <f t="shared" ca="1" si="0"/>
        <v>45455</v>
      </c>
      <c r="G21" s="2">
        <f t="shared" si="2"/>
        <v>20</v>
      </c>
      <c r="H21" s="14">
        <f t="shared" si="3"/>
        <v>1332</v>
      </c>
      <c r="I21" s="14">
        <v>0</v>
      </c>
      <c r="J21" s="14">
        <f t="shared" si="4"/>
        <v>1332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6">
        <f>ROUND(H21*Data!$E$2,2)</f>
        <v>6.66</v>
      </c>
      <c r="U21" s="2" t="s">
        <v>25</v>
      </c>
      <c r="V21" s="2" t="s">
        <v>25</v>
      </c>
    </row>
    <row r="22" spans="3:22" ht="15.6" x14ac:dyDescent="0.3">
      <c r="C22" s="42">
        <f t="shared" si="1"/>
        <v>1338.66</v>
      </c>
      <c r="E22" s="3">
        <v>4</v>
      </c>
      <c r="F22" s="5">
        <f t="shared" ca="1" si="0"/>
        <v>45475</v>
      </c>
      <c r="G22" s="2">
        <f t="shared" si="2"/>
        <v>20</v>
      </c>
      <c r="H22" s="14">
        <f t="shared" si="3"/>
        <v>1332</v>
      </c>
      <c r="I22" s="14">
        <v>0</v>
      </c>
      <c r="J22" s="14">
        <f t="shared" si="4"/>
        <v>1332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6">
        <f>ROUND(H22*Data!$E$2,2)</f>
        <v>6.66</v>
      </c>
      <c r="U22" s="2" t="s">
        <v>25</v>
      </c>
      <c r="V22" s="2" t="s">
        <v>25</v>
      </c>
    </row>
    <row r="23" spans="3:22" ht="15.6" x14ac:dyDescent="0.3">
      <c r="C23" s="42">
        <f t="shared" si="1"/>
        <v>1338.66</v>
      </c>
      <c r="E23" s="3">
        <v>5</v>
      </c>
      <c r="F23" s="5">
        <f t="shared" ca="1" si="0"/>
        <v>45495</v>
      </c>
      <c r="G23" s="2">
        <f t="shared" si="2"/>
        <v>20</v>
      </c>
      <c r="H23" s="14">
        <f t="shared" si="3"/>
        <v>1332</v>
      </c>
      <c r="I23" s="14">
        <v>0</v>
      </c>
      <c r="J23" s="14">
        <f t="shared" si="4"/>
        <v>1332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6">
        <f>ROUND(H23*Data!$E$2,2)</f>
        <v>6.66</v>
      </c>
      <c r="U23" s="2" t="s">
        <v>25</v>
      </c>
      <c r="V23" s="2" t="s">
        <v>25</v>
      </c>
    </row>
    <row r="24" spans="3:22" ht="15.6" x14ac:dyDescent="0.3">
      <c r="C24" s="42">
        <f t="shared" si="1"/>
        <v>5861.16</v>
      </c>
      <c r="E24" s="3">
        <v>6</v>
      </c>
      <c r="F24" s="5">
        <f t="shared" ca="1" si="0"/>
        <v>45516</v>
      </c>
      <c r="G24" s="2">
        <f t="shared" si="2"/>
        <v>20</v>
      </c>
      <c r="H24" s="14">
        <f t="shared" si="3"/>
        <v>5832</v>
      </c>
      <c r="I24" s="14">
        <f>B2</f>
        <v>4500</v>
      </c>
      <c r="J24" s="14">
        <f t="shared" si="4"/>
        <v>1332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6">
        <f>ROUND(H24*Data!$E$2,2)</f>
        <v>29.16</v>
      </c>
      <c r="U24" s="2" t="s">
        <v>25</v>
      </c>
      <c r="V24" s="2" t="s">
        <v>25</v>
      </c>
    </row>
    <row r="25" spans="3:22" s="24" customFormat="1" ht="15.6" x14ac:dyDescent="0.3">
      <c r="E25" s="7" t="s">
        <v>26</v>
      </c>
      <c r="F25" s="8" t="s">
        <v>25</v>
      </c>
      <c r="G25" s="9">
        <f>SUM(G19:G24)</f>
        <v>120</v>
      </c>
      <c r="H25" s="15">
        <f>SUM(H19:H24)</f>
        <v>12042</v>
      </c>
      <c r="I25" s="15">
        <f t="shared" ref="I25:J25" si="5">SUM(I19:I24)</f>
        <v>4500</v>
      </c>
      <c r="J25" s="15">
        <f t="shared" si="5"/>
        <v>7542</v>
      </c>
      <c r="K25" s="9">
        <f>SUM(K19:K24)</f>
        <v>0</v>
      </c>
      <c r="L25" s="9">
        <f t="shared" ref="L25:T25" si="6">SUM(L19:L24)</f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  <c r="S25" s="9">
        <f t="shared" si="6"/>
        <v>0</v>
      </c>
      <c r="T25" s="9">
        <f t="shared" si="6"/>
        <v>60.21</v>
      </c>
      <c r="U25" s="16">
        <f ca="1">XIRR(C18:C24,F18:F24)</f>
        <v>80.520905303955075</v>
      </c>
      <c r="V25" s="15">
        <f>SUM(I25:T25)</f>
        <v>12102.21</v>
      </c>
    </row>
  </sheetData>
  <sheetProtection algorithmName="SHA-512" hashValue="pnrS/C813BxCJ1lWfEldyT+XHdqzgu3v/EP2TyzdekOwUt8bPK1OviXR2jttT/D3lbpjRVvqCV3SNh90GzlwWA==" saltValue="uoX4v7Ar6/vqCeF/Ecf65A==" spinCount="100000" sheet="1" formatCells="0" formatColumns="0" formatRows="0" insertColumns="0" insertRows="0" insertHyperlinks="0" deleteColumns="0" deleteRows="0" sort="0" autoFilter="0" pivotTables="0"/>
  <mergeCells count="13">
    <mergeCell ref="E13:E16"/>
    <mergeCell ref="F13:F16"/>
    <mergeCell ref="G13:G16"/>
    <mergeCell ref="H13:H16"/>
    <mergeCell ref="I13:T13"/>
    <mergeCell ref="V13:V16"/>
    <mergeCell ref="I14:I16"/>
    <mergeCell ref="J14:J16"/>
    <mergeCell ref="K14:T14"/>
    <mergeCell ref="K15:M15"/>
    <mergeCell ref="N15:O15"/>
    <mergeCell ref="P15:T15"/>
    <mergeCell ref="U13:U16"/>
  </mergeCells>
  <dataValidations count="4">
    <dataValidation operator="equal" allowBlank="1" showInputMessage="1" showErrorMessage="1" sqref="B6:C6" xr:uid="{CF662951-8C6D-487A-B5D6-318906C73670}"/>
    <dataValidation type="list" allowBlank="1" showInputMessage="1" showErrorMessage="1" sqref="B2:C2" xr:uid="{9BB9DC57-2097-4AA9-91B6-89C5D1F1102A}">
      <formula1>credit_amount</formula1>
    </dataValidation>
    <dataValidation type="list" allowBlank="1" showInputMessage="1" showErrorMessage="1" sqref="B4:C4" xr:uid="{D59DD60F-D2AE-49AF-8576-CE988170A7F5}">
      <formula1>discount_rate</formula1>
    </dataValidation>
    <dataValidation type="list" allowBlank="1" showInputMessage="1" showErrorMessage="1" sqref="B3:C3" xr:uid="{2A76B263-6E25-465A-9226-5A0B535FBC14}">
      <formula1>promocode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D238-5F52-45CF-A561-98BDACF42332}">
  <dimension ref="A1:E71"/>
  <sheetViews>
    <sheetView workbookViewId="0">
      <selection activeCell="D2" sqref="D2"/>
    </sheetView>
  </sheetViews>
  <sheetFormatPr defaultRowHeight="14.4" x14ac:dyDescent="0.3"/>
  <cols>
    <col min="1" max="1" width="13.109375" bestFit="1" customWidth="1"/>
    <col min="2" max="2" width="10.44140625" bestFit="1" customWidth="1"/>
    <col min="3" max="3" width="12.21875" bestFit="1" customWidth="1"/>
    <col min="4" max="4" width="12.5546875" bestFit="1" customWidth="1"/>
    <col min="5" max="5" width="19.77734375" bestFit="1" customWidth="1"/>
  </cols>
  <sheetData>
    <row r="1" spans="1:5" x14ac:dyDescent="0.3">
      <c r="A1" s="20" t="s">
        <v>31</v>
      </c>
      <c r="B1" s="20" t="s">
        <v>32</v>
      </c>
      <c r="C1" s="20" t="s">
        <v>36</v>
      </c>
      <c r="D1" s="20" t="s">
        <v>35</v>
      </c>
      <c r="E1" s="20" t="s">
        <v>37</v>
      </c>
    </row>
    <row r="2" spans="1:5" x14ac:dyDescent="0.3">
      <c r="A2">
        <v>1000</v>
      </c>
      <c r="B2">
        <v>0</v>
      </c>
      <c r="C2">
        <v>0</v>
      </c>
      <c r="D2" s="26">
        <f>ROUND(START!$B$6*(100-Data!C2)/100,3)</f>
        <v>1.48</v>
      </c>
      <c r="E2" s="30">
        <v>5.0000000000000001E-3</v>
      </c>
    </row>
    <row r="3" spans="1:5" x14ac:dyDescent="0.3">
      <c r="A3">
        <f>A2+100</f>
        <v>1100</v>
      </c>
      <c r="B3">
        <v>10</v>
      </c>
      <c r="C3">
        <v>10</v>
      </c>
      <c r="D3" s="26">
        <f>ROUND(START!$B$6*(100-Data!C3)/100,3)</f>
        <v>1.3320000000000001</v>
      </c>
    </row>
    <row r="4" spans="1:5" x14ac:dyDescent="0.3">
      <c r="A4">
        <f t="shared" ref="A4:A69" si="0">A3+100</f>
        <v>1200</v>
      </c>
      <c r="B4">
        <v>15</v>
      </c>
      <c r="C4">
        <v>15</v>
      </c>
      <c r="D4" s="26">
        <f>ROUND(START!$B$6*(100-Data!C4)/100,3)</f>
        <v>1.258</v>
      </c>
    </row>
    <row r="5" spans="1:5" x14ac:dyDescent="0.3">
      <c r="A5">
        <f t="shared" si="0"/>
        <v>1300</v>
      </c>
      <c r="B5">
        <v>20</v>
      </c>
      <c r="C5">
        <v>20</v>
      </c>
      <c r="D5" s="26">
        <f>ROUND(START!$B$6*(100-Data!C5)/100,3)</f>
        <v>1.1839999999999999</v>
      </c>
    </row>
    <row r="6" spans="1:5" x14ac:dyDescent="0.3">
      <c r="A6">
        <f t="shared" si="0"/>
        <v>1400</v>
      </c>
      <c r="B6">
        <v>30</v>
      </c>
      <c r="C6">
        <v>25</v>
      </c>
      <c r="D6" s="26">
        <f>ROUND(START!$B$6*(100-Data!C6)/100,3)</f>
        <v>1.1100000000000001</v>
      </c>
    </row>
    <row r="7" spans="1:5" x14ac:dyDescent="0.3">
      <c r="A7">
        <f t="shared" si="0"/>
        <v>1500</v>
      </c>
      <c r="B7">
        <v>40</v>
      </c>
      <c r="C7">
        <v>30</v>
      </c>
      <c r="D7" s="26">
        <f>ROUND(START!$B$6*(100-Data!C7)/100,3)</f>
        <v>1.036</v>
      </c>
    </row>
    <row r="8" spans="1:5" x14ac:dyDescent="0.3">
      <c r="A8">
        <f t="shared" si="0"/>
        <v>1600</v>
      </c>
      <c r="B8">
        <v>50</v>
      </c>
      <c r="C8">
        <v>35</v>
      </c>
      <c r="D8" s="26">
        <f>ROUND(START!$B$6*(100-Data!C8)/100,3)</f>
        <v>0.96199999999999997</v>
      </c>
    </row>
    <row r="9" spans="1:5" x14ac:dyDescent="0.3">
      <c r="A9">
        <f t="shared" si="0"/>
        <v>1700</v>
      </c>
      <c r="B9">
        <v>60</v>
      </c>
      <c r="C9">
        <v>40</v>
      </c>
      <c r="D9" s="26">
        <f>ROUND(START!$B$6*(100-Data!C9)/100,3)</f>
        <v>0.88800000000000001</v>
      </c>
    </row>
    <row r="10" spans="1:5" x14ac:dyDescent="0.3">
      <c r="A10">
        <f t="shared" si="0"/>
        <v>1800</v>
      </c>
      <c r="B10">
        <v>70</v>
      </c>
      <c r="C10">
        <v>50</v>
      </c>
      <c r="D10" s="26">
        <f>ROUND(START!$B$6*(100-Data!C10)/100,3)</f>
        <v>0.74</v>
      </c>
    </row>
    <row r="11" spans="1:5" x14ac:dyDescent="0.3">
      <c r="A11">
        <f t="shared" si="0"/>
        <v>1900</v>
      </c>
      <c r="B11">
        <v>80</v>
      </c>
      <c r="C11">
        <v>60</v>
      </c>
      <c r="D11" s="26">
        <f>ROUND(START!$B$6*(100-Data!C11)/100,3)</f>
        <v>0.59199999999999997</v>
      </c>
    </row>
    <row r="12" spans="1:5" x14ac:dyDescent="0.3">
      <c r="A12">
        <f t="shared" si="0"/>
        <v>2000</v>
      </c>
      <c r="B12">
        <v>90</v>
      </c>
      <c r="C12">
        <v>70</v>
      </c>
      <c r="D12" s="26">
        <f>ROUND(START!$B$6*(100-Data!C12)/100,3)</f>
        <v>0.44400000000000001</v>
      </c>
    </row>
    <row r="13" spans="1:5" x14ac:dyDescent="0.3">
      <c r="A13">
        <f t="shared" si="0"/>
        <v>2100</v>
      </c>
      <c r="C13">
        <v>80</v>
      </c>
      <c r="D13" s="26">
        <f>ROUND(START!$B$6*(100-Data!C13)/100,3)</f>
        <v>0.29599999999999999</v>
      </c>
    </row>
    <row r="14" spans="1:5" x14ac:dyDescent="0.3">
      <c r="A14">
        <f t="shared" si="0"/>
        <v>2200</v>
      </c>
      <c r="C14">
        <v>90</v>
      </c>
      <c r="D14" s="26">
        <f>ROUND(START!$B$6*(100-Data!C14)/100,3)</f>
        <v>0.14799999999999999</v>
      </c>
    </row>
    <row r="15" spans="1:5" x14ac:dyDescent="0.3">
      <c r="A15">
        <f t="shared" si="0"/>
        <v>2300</v>
      </c>
      <c r="C15">
        <v>99.95</v>
      </c>
      <c r="D15" s="26">
        <v>0.01</v>
      </c>
    </row>
    <row r="16" spans="1:5" x14ac:dyDescent="0.3">
      <c r="A16">
        <f t="shared" si="0"/>
        <v>2400</v>
      </c>
    </row>
    <row r="17" spans="1:1" x14ac:dyDescent="0.3">
      <c r="A17">
        <f t="shared" si="0"/>
        <v>2500</v>
      </c>
    </row>
    <row r="18" spans="1:1" x14ac:dyDescent="0.3">
      <c r="A18">
        <f t="shared" si="0"/>
        <v>2600</v>
      </c>
    </row>
    <row r="19" spans="1:1" x14ac:dyDescent="0.3">
      <c r="A19">
        <f t="shared" si="0"/>
        <v>2700</v>
      </c>
    </row>
    <row r="20" spans="1:1" x14ac:dyDescent="0.3">
      <c r="A20">
        <f t="shared" si="0"/>
        <v>2800</v>
      </c>
    </row>
    <row r="21" spans="1:1" x14ac:dyDescent="0.3">
      <c r="A21">
        <f t="shared" si="0"/>
        <v>2900</v>
      </c>
    </row>
    <row r="22" spans="1:1" x14ac:dyDescent="0.3">
      <c r="A22">
        <f t="shared" si="0"/>
        <v>3000</v>
      </c>
    </row>
    <row r="23" spans="1:1" x14ac:dyDescent="0.3">
      <c r="A23">
        <f>A22+100</f>
        <v>3100</v>
      </c>
    </row>
    <row r="24" spans="1:1" x14ac:dyDescent="0.3">
      <c r="A24">
        <f t="shared" si="0"/>
        <v>3200</v>
      </c>
    </row>
    <row r="25" spans="1:1" x14ac:dyDescent="0.3">
      <c r="A25">
        <f t="shared" si="0"/>
        <v>3300</v>
      </c>
    </row>
    <row r="26" spans="1:1" x14ac:dyDescent="0.3">
      <c r="A26">
        <f t="shared" si="0"/>
        <v>3400</v>
      </c>
    </row>
    <row r="27" spans="1:1" x14ac:dyDescent="0.3">
      <c r="A27">
        <f t="shared" si="0"/>
        <v>3500</v>
      </c>
    </row>
    <row r="28" spans="1:1" x14ac:dyDescent="0.3">
      <c r="A28">
        <f t="shared" si="0"/>
        <v>3600</v>
      </c>
    </row>
    <row r="29" spans="1:1" x14ac:dyDescent="0.3">
      <c r="A29">
        <f t="shared" si="0"/>
        <v>3700</v>
      </c>
    </row>
    <row r="30" spans="1:1" x14ac:dyDescent="0.3">
      <c r="A30">
        <f t="shared" si="0"/>
        <v>3800</v>
      </c>
    </row>
    <row r="31" spans="1:1" x14ac:dyDescent="0.3">
      <c r="A31">
        <f t="shared" si="0"/>
        <v>3900</v>
      </c>
    </row>
    <row r="32" spans="1:1" x14ac:dyDescent="0.3">
      <c r="A32">
        <f>A31+100</f>
        <v>4000</v>
      </c>
    </row>
    <row r="33" spans="1:1" x14ac:dyDescent="0.3">
      <c r="A33">
        <f t="shared" si="0"/>
        <v>4100</v>
      </c>
    </row>
    <row r="34" spans="1:1" x14ac:dyDescent="0.3">
      <c r="A34">
        <f t="shared" si="0"/>
        <v>4200</v>
      </c>
    </row>
    <row r="35" spans="1:1" x14ac:dyDescent="0.3">
      <c r="A35">
        <f t="shared" si="0"/>
        <v>4300</v>
      </c>
    </row>
    <row r="36" spans="1:1" x14ac:dyDescent="0.3">
      <c r="A36">
        <f t="shared" si="0"/>
        <v>4400</v>
      </c>
    </row>
    <row r="37" spans="1:1" x14ac:dyDescent="0.3">
      <c r="A37">
        <f t="shared" si="0"/>
        <v>4500</v>
      </c>
    </row>
    <row r="38" spans="1:1" x14ac:dyDescent="0.3">
      <c r="A38">
        <f t="shared" si="0"/>
        <v>4600</v>
      </c>
    </row>
    <row r="39" spans="1:1" x14ac:dyDescent="0.3">
      <c r="A39">
        <f t="shared" si="0"/>
        <v>4700</v>
      </c>
    </row>
    <row r="40" spans="1:1" x14ac:dyDescent="0.3">
      <c r="A40">
        <f t="shared" si="0"/>
        <v>4800</v>
      </c>
    </row>
    <row r="41" spans="1:1" x14ac:dyDescent="0.3">
      <c r="A41">
        <f t="shared" si="0"/>
        <v>4900</v>
      </c>
    </row>
    <row r="42" spans="1:1" x14ac:dyDescent="0.3">
      <c r="A42">
        <f t="shared" si="0"/>
        <v>5000</v>
      </c>
    </row>
    <row r="43" spans="1:1" x14ac:dyDescent="0.3">
      <c r="A43">
        <f t="shared" si="0"/>
        <v>5100</v>
      </c>
    </row>
    <row r="44" spans="1:1" x14ac:dyDescent="0.3">
      <c r="A44">
        <f t="shared" si="0"/>
        <v>5200</v>
      </c>
    </row>
    <row r="45" spans="1:1" x14ac:dyDescent="0.3">
      <c r="A45">
        <f t="shared" si="0"/>
        <v>5300</v>
      </c>
    </row>
    <row r="46" spans="1:1" x14ac:dyDescent="0.3">
      <c r="A46">
        <f t="shared" si="0"/>
        <v>5400</v>
      </c>
    </row>
    <row r="47" spans="1:1" x14ac:dyDescent="0.3">
      <c r="A47">
        <f t="shared" si="0"/>
        <v>5500</v>
      </c>
    </row>
    <row r="48" spans="1:1" x14ac:dyDescent="0.3">
      <c r="A48">
        <f t="shared" si="0"/>
        <v>5600</v>
      </c>
    </row>
    <row r="49" spans="1:1" x14ac:dyDescent="0.3">
      <c r="A49">
        <f t="shared" si="0"/>
        <v>5700</v>
      </c>
    </row>
    <row r="50" spans="1:1" x14ac:dyDescent="0.3">
      <c r="A50">
        <f t="shared" si="0"/>
        <v>5800</v>
      </c>
    </row>
    <row r="51" spans="1:1" x14ac:dyDescent="0.3">
      <c r="A51">
        <f t="shared" si="0"/>
        <v>5900</v>
      </c>
    </row>
    <row r="52" spans="1:1" x14ac:dyDescent="0.3">
      <c r="A52">
        <f t="shared" si="0"/>
        <v>6000</v>
      </c>
    </row>
    <row r="53" spans="1:1" x14ac:dyDescent="0.3">
      <c r="A53">
        <f t="shared" si="0"/>
        <v>6100</v>
      </c>
    </row>
    <row r="54" spans="1:1" x14ac:dyDescent="0.3">
      <c r="A54">
        <f t="shared" si="0"/>
        <v>6200</v>
      </c>
    </row>
    <row r="55" spans="1:1" x14ac:dyDescent="0.3">
      <c r="A55">
        <f t="shared" si="0"/>
        <v>6300</v>
      </c>
    </row>
    <row r="56" spans="1:1" x14ac:dyDescent="0.3">
      <c r="A56">
        <f t="shared" si="0"/>
        <v>6400</v>
      </c>
    </row>
    <row r="57" spans="1:1" x14ac:dyDescent="0.3">
      <c r="A57">
        <f t="shared" si="0"/>
        <v>6500</v>
      </c>
    </row>
    <row r="58" spans="1:1" x14ac:dyDescent="0.3">
      <c r="A58">
        <f t="shared" si="0"/>
        <v>6600</v>
      </c>
    </row>
    <row r="59" spans="1:1" x14ac:dyDescent="0.3">
      <c r="A59">
        <f t="shared" si="0"/>
        <v>6700</v>
      </c>
    </row>
    <row r="60" spans="1:1" x14ac:dyDescent="0.3">
      <c r="A60">
        <f t="shared" si="0"/>
        <v>6800</v>
      </c>
    </row>
    <row r="61" spans="1:1" x14ac:dyDescent="0.3">
      <c r="A61">
        <f t="shared" si="0"/>
        <v>6900</v>
      </c>
    </row>
    <row r="62" spans="1:1" x14ac:dyDescent="0.3">
      <c r="A62">
        <f t="shared" si="0"/>
        <v>7000</v>
      </c>
    </row>
    <row r="63" spans="1:1" x14ac:dyDescent="0.3">
      <c r="A63">
        <f t="shared" si="0"/>
        <v>7100</v>
      </c>
    </row>
    <row r="64" spans="1:1" x14ac:dyDescent="0.3">
      <c r="A64">
        <f t="shared" si="0"/>
        <v>7200</v>
      </c>
    </row>
    <row r="65" spans="1:1" x14ac:dyDescent="0.3">
      <c r="A65">
        <f t="shared" si="0"/>
        <v>7300</v>
      </c>
    </row>
    <row r="66" spans="1:1" x14ac:dyDescent="0.3">
      <c r="A66">
        <f t="shared" si="0"/>
        <v>7400</v>
      </c>
    </row>
    <row r="67" spans="1:1" x14ac:dyDescent="0.3">
      <c r="A67">
        <f t="shared" si="0"/>
        <v>7500</v>
      </c>
    </row>
    <row r="68" spans="1:1" x14ac:dyDescent="0.3">
      <c r="A68">
        <f t="shared" si="0"/>
        <v>7600</v>
      </c>
    </row>
    <row r="69" spans="1:1" x14ac:dyDescent="0.3">
      <c r="A69">
        <f t="shared" si="0"/>
        <v>7700</v>
      </c>
    </row>
    <row r="70" spans="1:1" x14ac:dyDescent="0.3">
      <c r="A70">
        <f t="shared" ref="A70:A71" si="1">A69+100</f>
        <v>7800</v>
      </c>
    </row>
    <row r="71" spans="1:1" x14ac:dyDescent="0.3">
      <c r="A71">
        <f t="shared" si="1"/>
        <v>7900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START</vt:lpstr>
      <vt:lpstr>Data</vt:lpstr>
      <vt:lpstr>credit_amount</vt:lpstr>
      <vt:lpstr>discount_rate</vt:lpstr>
      <vt:lpstr>promocode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Vadym Linevych</dc:creator>
  <cp:lastModifiedBy>Vadym Linevych</cp:lastModifiedBy>
  <dcterms:created xsi:type="dcterms:W3CDTF">2015-06-05T18:17:20Z</dcterms:created>
  <dcterms:modified xsi:type="dcterms:W3CDTF">2024-04-14T09:47:11Z</dcterms:modified>
</cp:coreProperties>
</file>